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32760" windowHeight="22995" activeTab="0"/>
  </bookViews>
  <sheets>
    <sheet name="Költségvetés_2022." sheetId="1" r:id="rId1"/>
  </sheets>
  <definedNames/>
  <calcPr fullCalcOnLoad="1"/>
</workbook>
</file>

<file path=xl/comments1.xml><?xml version="1.0" encoding="utf-8"?>
<comments xmlns="http://schemas.openxmlformats.org/spreadsheetml/2006/main">
  <authors>
    <author>N?meth G?bor</author>
  </authors>
  <commentList>
    <comment ref="B7" authorId="0">
      <text>
        <r>
          <rPr>
            <b/>
            <sz val="9"/>
            <color indexed="8"/>
            <rFont val="Tahoma"/>
            <family val="2"/>
          </rPr>
          <t>Németh Gábor: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tisztázni, hogy ez mit jelent</t>
        </r>
      </text>
    </comment>
    <comment ref="B9" authorId="0">
      <text>
        <r>
          <rPr>
            <b/>
            <sz val="9"/>
            <color indexed="8"/>
            <rFont val="Tahoma"/>
            <family val="2"/>
          </rPr>
          <t>Németh Gábor: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tisztázni, hogy ez mit jelent</t>
        </r>
      </text>
    </comment>
    <comment ref="B21" authorId="0">
      <text>
        <r>
          <rPr>
            <b/>
            <sz val="9"/>
            <color indexed="8"/>
            <rFont val="Tahoma"/>
            <family val="2"/>
          </rPr>
          <t>Németh Gábor: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összeszedni listába, mik lehetnek</t>
        </r>
      </text>
    </comment>
    <comment ref="B39" authorId="0">
      <text>
        <r>
          <rPr>
            <b/>
            <sz val="9"/>
            <rFont val="Tahoma"/>
            <family val="2"/>
          </rPr>
          <t>Németh Gábor:</t>
        </r>
        <r>
          <rPr>
            <sz val="9"/>
            <rFont val="Tahoma"/>
            <family val="2"/>
          </rPr>
          <t xml:space="preserve">
tisztázni, hogy ez mit jelent</t>
        </r>
      </text>
    </comment>
    <comment ref="B41" authorId="0">
      <text>
        <r>
          <rPr>
            <b/>
            <sz val="9"/>
            <rFont val="Tahoma"/>
            <family val="2"/>
          </rPr>
          <t>Németh Gábor:</t>
        </r>
        <r>
          <rPr>
            <sz val="9"/>
            <rFont val="Tahoma"/>
            <family val="2"/>
          </rPr>
          <t xml:space="preserve">
tisztázni, hogy ez mit jelent</t>
        </r>
      </text>
    </comment>
    <comment ref="B68" authorId="0">
      <text>
        <r>
          <rPr>
            <b/>
            <sz val="9"/>
            <color indexed="8"/>
            <rFont val="Tahoma"/>
            <family val="2"/>
          </rPr>
          <t>Németh Gábor: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összeszedni listába, mik lehetnek</t>
        </r>
      </text>
    </comment>
    <comment ref="B99" authorId="0">
      <text>
        <r>
          <rPr>
            <b/>
            <sz val="9"/>
            <color indexed="8"/>
            <rFont val="Tahoma"/>
            <family val="2"/>
          </rPr>
          <t>Németh Gábor: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tisztázni, hogy ez mit jelent</t>
        </r>
      </text>
    </comment>
    <comment ref="B102" authorId="0">
      <text>
        <r>
          <rPr>
            <b/>
            <sz val="9"/>
            <color indexed="8"/>
            <rFont val="Tahoma"/>
            <family val="2"/>
          </rPr>
          <t>Németh Gábor: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tisztázni, hogy ez mit jelent</t>
        </r>
      </text>
    </comment>
  </commentList>
</comments>
</file>

<file path=xl/sharedStrings.xml><?xml version="1.0" encoding="utf-8"?>
<sst xmlns="http://schemas.openxmlformats.org/spreadsheetml/2006/main" count="102" uniqueCount="88">
  <si>
    <t>Igazolások díja</t>
  </si>
  <si>
    <t>Tartalékkeret</t>
  </si>
  <si>
    <t>tagdíjbevételek</t>
  </si>
  <si>
    <t>nyilvántartási díj bevételek</t>
  </si>
  <si>
    <t>részösszeg</t>
  </si>
  <si>
    <t>év</t>
  </si>
  <si>
    <t>tervezett</t>
  </si>
  <si>
    <t>pártoló tagsági díj</t>
  </si>
  <si>
    <t>technikusi névjegyzék  díj</t>
  </si>
  <si>
    <t>tagsági jogosultsági kérelmek</t>
  </si>
  <si>
    <t>egyéb hivatali tevékenység</t>
  </si>
  <si>
    <t>felelős műszaki vezetők jogosultsági kérelmei</t>
  </si>
  <si>
    <t>vállalkozási díj</t>
  </si>
  <si>
    <t>nem nevesített egyéb</t>
  </si>
  <si>
    <t>pályázati bevétel</t>
  </si>
  <si>
    <t>visszafizetendő</t>
  </si>
  <si>
    <t>(1) tagdíj- és nyilvántartási díj bevételek</t>
  </si>
  <si>
    <t>(5) ideiglenes technikai bevételek</t>
  </si>
  <si>
    <t>saját online továbbképzések</t>
  </si>
  <si>
    <t>saját offline továbbképzések</t>
  </si>
  <si>
    <t>egyéb továbbképzési bevételek</t>
  </si>
  <si>
    <t>(7) Összes felhasználható bevétel (6+4)</t>
  </si>
  <si>
    <t>(8) Összes bevétel (7+5)</t>
  </si>
  <si>
    <t>(6) Főtevékenységből származó bevétel (1+2+3)</t>
  </si>
  <si>
    <t>(2) eljárási díj bevételek</t>
  </si>
  <si>
    <t>(3) továbbképzési díj bevételek</t>
  </si>
  <si>
    <t>(1) személyi jellegű kiadások</t>
  </si>
  <si>
    <t>(3) továbbképzéshez kapcsolódó kiadások</t>
  </si>
  <si>
    <t>Munkabér</t>
  </si>
  <si>
    <t>Tiszteletdíjak</t>
  </si>
  <si>
    <t>Feladatvégzéshez kapcsolódó honoráriumok (kivéve továbbképzés)</t>
  </si>
  <si>
    <t>honoráriumok</t>
  </si>
  <si>
    <t>szolgáltatások igénybevétele</t>
  </si>
  <si>
    <t>MMK-nak befizetett díjak</t>
  </si>
  <si>
    <t>könyvelés</t>
  </si>
  <si>
    <t>közterhek</t>
  </si>
  <si>
    <t>útiköltség</t>
  </si>
  <si>
    <t>irodaszer, posta, telefon, internet</t>
  </si>
  <si>
    <t>bankköltség</t>
  </si>
  <si>
    <t>pénzügyi műveletek bevétele</t>
  </si>
  <si>
    <t>helyiség bérleti díj</t>
  </si>
  <si>
    <t>MMK-nak befizetés (kivéve továbbképzés)</t>
  </si>
  <si>
    <t>szakcsoporti díjkeret</t>
  </si>
  <si>
    <t>közüzemi és közös költségek</t>
  </si>
  <si>
    <t>egyéb szolgáltatások (pl. takarítás)</t>
  </si>
  <si>
    <t>biztosítás</t>
  </si>
  <si>
    <t>fenntartási költségek</t>
  </si>
  <si>
    <t>egyéb szolgáltatások (pl. informatika)</t>
  </si>
  <si>
    <t>visszafizetés tagoknak</t>
  </si>
  <si>
    <t>adókerekítés</t>
  </si>
  <si>
    <t>egyéb hivatali tevékenység költsége</t>
  </si>
  <si>
    <t>(4) egyéb rendszeres működési kiadások</t>
  </si>
  <si>
    <t>(5) Ingatlan üzemeltetéshez kapcsolódó  kiadások</t>
  </si>
  <si>
    <t>(5.1) eszközbeszerzés, felújítás</t>
  </si>
  <si>
    <t>részösszeg rendszeres kiadások (5.1 nélkül)</t>
  </si>
  <si>
    <t>részösszeg teljes (5.1-gyel)</t>
  </si>
  <si>
    <t>(6) Rendkívüli kiadások</t>
  </si>
  <si>
    <t>(8) Főtevékenységhez kapcsolódó rendes kiadások (ingatlan nélkül) (1+2+3+4)</t>
  </si>
  <si>
    <t>(9) Főtevékenységhez kapcsolódó rendes kiadások ingatlan üzemeltetési költségekkel (8+5, 5.1 nélkül)</t>
  </si>
  <si>
    <t>(7) ideiglenes/technikai kiadások</t>
  </si>
  <si>
    <t>(11) Összes kiadás (10+7)</t>
  </si>
  <si>
    <t>(10) Összes rendes kiadás technikai kiadások nélkül (9+5.1+6)</t>
  </si>
  <si>
    <t>(B) Bevételek</t>
  </si>
  <si>
    <t>(K) Kiadások</t>
  </si>
  <si>
    <t>(E) Egyenlegek</t>
  </si>
  <si>
    <t>(4) Nem szokványos működéshez kapcsolódó
bevételek</t>
  </si>
  <si>
    <t xml:space="preserve">Bevételek          Bevételek          Bevételek          Bevételek          Bevételek          Bevételek          Bevételek          Bevételek          Bevételek          </t>
  </si>
  <si>
    <t>Kiadások          Kiadások          Kiadások          Kiadások          Kiadások          Kiadások          Kiadások          Kiadások          Kiadások          Kiadások          Kiadások</t>
  </si>
  <si>
    <t>(2) Működéssel kapcsolatos kiadások (kivéve továbbképzés és ingatlan)</t>
  </si>
  <si>
    <t>(1) Házi pénztár</t>
  </si>
  <si>
    <t>(2) Banki pénzkészlet</t>
  </si>
  <si>
    <t>(3) Állampapír</t>
  </si>
  <si>
    <t>(1) Főtevékenység egyenlege ingatlan nélkül (B6-K8)</t>
  </si>
  <si>
    <t>(2) Főtevékenység egyenlege ingatlannal (B6-K9)</t>
  </si>
  <si>
    <t>(3) Rendkívüli bevételek és kiadások egyenlege (B4-K6)</t>
  </si>
  <si>
    <t>(4) Összes reál bevétel és kiadás egyenlege (B7-K10)</t>
  </si>
  <si>
    <t>(5)Tárgyévi bevételek és kiadások egyenlege mindösszesen (B8-K11)</t>
  </si>
  <si>
    <t>(4) Összesen (P1+P2+P3)</t>
  </si>
  <si>
    <t>műszaki ellenőrök jogosultsági kérelmei</t>
  </si>
  <si>
    <t>ingatlan hasznosítási díjbevétel (padlás bérleti díja)</t>
  </si>
  <si>
    <t>késedelmi díj, postai visszatérítés</t>
  </si>
  <si>
    <t>értékpapír+kamat, kerekítési különb.</t>
  </si>
  <si>
    <t>értékcsökkenési leírás</t>
  </si>
  <si>
    <t>időbeli elhatárolások</t>
  </si>
  <si>
    <r>
      <t>(P) Pénzügy</t>
    </r>
    <r>
      <rPr>
        <b/>
        <sz val="11"/>
        <rFont val="Arial"/>
        <family val="2"/>
      </rPr>
      <t xml:space="preserve"> (adott év december 31-én)</t>
    </r>
  </si>
  <si>
    <t>tény</t>
  </si>
  <si>
    <t>Vállalkozási bevételhez kapcsolódó kiadások</t>
  </si>
  <si>
    <t>elnökségi működési költségek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</si>
</sst>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#,##0\ _F_t"/>
    <numFmt numFmtId="168" formatCode="#\ ##0\ _F_t"/>
    <numFmt numFmtId="169" formatCode="_-* #,##0.0\ _F_t_-;\-* #,##0.0\ _F_t_-;_-* &quot;-&quot;??\ _F_t_-;_-@_-"/>
    <numFmt numFmtId="170" formatCode="_-* #,##0\ _F_t_-;\-* #,##0\ _F_t_-;_-* &quot;-&quot;??\ _F_t_-;_-@_-"/>
    <numFmt numFmtId="171" formatCode="[$-40E]yyyy\.\ mmmm\ d\.\,\ dddd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b/>
      <sz val="9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ck"/>
      <right style="medium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double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double"/>
      <bottom style="thin"/>
    </border>
    <border>
      <left style="medium"/>
      <right style="thin"/>
      <top style="thin"/>
      <bottom style="medium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52" fillId="0" borderId="0" xfId="0" applyNumberFormat="1" applyFont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0" xfId="0" applyNumberFormat="1" applyFont="1" applyBorder="1" applyAlignment="1">
      <alignment horizontal="right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4" fillId="0" borderId="11" xfId="0" applyNumberFormat="1" applyFont="1" applyBorder="1" applyAlignment="1">
      <alignment horizontal="right"/>
    </xf>
    <xf numFmtId="3" fontId="54" fillId="0" borderId="12" xfId="0" applyNumberFormat="1" applyFont="1" applyBorder="1" applyAlignment="1">
      <alignment horizontal="center"/>
    </xf>
    <xf numFmtId="3" fontId="52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3" fontId="54" fillId="0" borderId="14" xfId="0" applyNumberFormat="1" applyFont="1" applyBorder="1" applyAlignment="1">
      <alignment horizontal="right"/>
    </xf>
    <xf numFmtId="3" fontId="55" fillId="0" borderId="15" xfId="0" applyNumberFormat="1" applyFont="1" applyBorder="1" applyAlignment="1">
      <alignment horizontal="center"/>
    </xf>
    <xf numFmtId="3" fontId="5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3" fontId="54" fillId="0" borderId="18" xfId="0" applyNumberFormat="1" applyFont="1" applyBorder="1" applyAlignment="1">
      <alignment horizontal="right"/>
    </xf>
    <xf numFmtId="3" fontId="55" fillId="0" borderId="19" xfId="0" applyNumberFormat="1" applyFont="1" applyBorder="1" applyAlignment="1">
      <alignment horizontal="right"/>
    </xf>
    <xf numFmtId="3" fontId="52" fillId="0" borderId="20" xfId="0" applyNumberFormat="1" applyFont="1" applyBorder="1" applyAlignment="1">
      <alignment horizontal="right"/>
    </xf>
    <xf numFmtId="3" fontId="53" fillId="0" borderId="21" xfId="0" applyNumberFormat="1" applyFont="1" applyBorder="1" applyAlignment="1">
      <alignment horizontal="right"/>
    </xf>
    <xf numFmtId="3" fontId="52" fillId="0" borderId="22" xfId="0" applyNumberFormat="1" applyFont="1" applyBorder="1" applyAlignment="1">
      <alignment horizontal="right"/>
    </xf>
    <xf numFmtId="3" fontId="53" fillId="0" borderId="23" xfId="0" applyNumberFormat="1" applyFont="1" applyBorder="1" applyAlignment="1">
      <alignment horizontal="right"/>
    </xf>
    <xf numFmtId="3" fontId="53" fillId="0" borderId="24" xfId="0" applyNumberFormat="1" applyFont="1" applyBorder="1" applyAlignment="1">
      <alignment horizontal="right"/>
    </xf>
    <xf numFmtId="3" fontId="53" fillId="0" borderId="25" xfId="0" applyNumberFormat="1" applyFont="1" applyBorder="1" applyAlignment="1">
      <alignment horizontal="right"/>
    </xf>
    <xf numFmtId="3" fontId="5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3" fontId="54" fillId="0" borderId="20" xfId="0" applyNumberFormat="1" applyFont="1" applyBorder="1" applyAlignment="1">
      <alignment horizontal="right"/>
    </xf>
    <xf numFmtId="3" fontId="55" fillId="0" borderId="21" xfId="0" applyNumberFormat="1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3" fontId="55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3" fontId="52" fillId="0" borderId="30" xfId="0" applyNumberFormat="1" applyFont="1" applyBorder="1" applyAlignment="1">
      <alignment horizontal="right"/>
    </xf>
    <xf numFmtId="3" fontId="53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3" fontId="55" fillId="0" borderId="35" xfId="0" applyNumberFormat="1" applyFont="1" applyBorder="1" applyAlignment="1">
      <alignment horizontal="right"/>
    </xf>
    <xf numFmtId="3" fontId="54" fillId="0" borderId="36" xfId="0" applyNumberFormat="1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8" xfId="0" applyFont="1" applyBorder="1" applyAlignment="1">
      <alignment horizontal="left" wrapText="1"/>
    </xf>
    <xf numFmtId="0" fontId="3" fillId="0" borderId="39" xfId="0" applyFont="1" applyBorder="1" applyAlignment="1">
      <alignment horizontal="left"/>
    </xf>
    <xf numFmtId="0" fontId="7" fillId="0" borderId="40" xfId="0" applyFont="1" applyBorder="1" applyAlignment="1">
      <alignment/>
    </xf>
    <xf numFmtId="3" fontId="54" fillId="0" borderId="41" xfId="0" applyNumberFormat="1" applyFont="1" applyBorder="1" applyAlignment="1">
      <alignment horizontal="center"/>
    </xf>
    <xf numFmtId="3" fontId="55" fillId="0" borderId="42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right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wrapText="1"/>
    </xf>
    <xf numFmtId="3" fontId="53" fillId="0" borderId="46" xfId="0" applyNumberFormat="1" applyFont="1" applyBorder="1" applyAlignment="1">
      <alignment horizontal="right"/>
    </xf>
    <xf numFmtId="3" fontId="52" fillId="0" borderId="46" xfId="0" applyNumberFormat="1" applyFont="1" applyBorder="1" applyAlignment="1">
      <alignment horizontal="right"/>
    </xf>
    <xf numFmtId="0" fontId="8" fillId="0" borderId="39" xfId="0" applyFont="1" applyBorder="1" applyAlignment="1">
      <alignment wrapText="1"/>
    </xf>
    <xf numFmtId="3" fontId="56" fillId="0" borderId="47" xfId="0" applyNumberFormat="1" applyFont="1" applyBorder="1" applyAlignment="1">
      <alignment horizontal="right"/>
    </xf>
    <xf numFmtId="3" fontId="57" fillId="0" borderId="47" xfId="0" applyNumberFormat="1" applyFont="1" applyBorder="1" applyAlignment="1">
      <alignment horizontal="right"/>
    </xf>
    <xf numFmtId="3" fontId="53" fillId="0" borderId="10" xfId="0" applyNumberFormat="1" applyFont="1" applyFill="1" applyBorder="1" applyAlignment="1">
      <alignment horizontal="right"/>
    </xf>
    <xf numFmtId="3" fontId="5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33" xfId="0" applyFont="1" applyBorder="1" applyAlignment="1">
      <alignment horizontal="right"/>
    </xf>
    <xf numFmtId="3" fontId="53" fillId="0" borderId="25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5" fillId="0" borderId="26" xfId="0" applyFont="1" applyFill="1" applyBorder="1" applyAlignment="1">
      <alignment horizontal="right"/>
    </xf>
    <xf numFmtId="3" fontId="53" fillId="0" borderId="24" xfId="0" applyNumberFormat="1" applyFont="1" applyFill="1" applyBorder="1" applyAlignment="1">
      <alignment horizontal="right"/>
    </xf>
    <xf numFmtId="3" fontId="52" fillId="0" borderId="11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3" fontId="52" fillId="0" borderId="12" xfId="0" applyNumberFormat="1" applyFont="1" applyFill="1" applyBorder="1" applyAlignment="1">
      <alignment horizontal="right"/>
    </xf>
    <xf numFmtId="3" fontId="53" fillId="0" borderId="15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3" fontId="52" fillId="0" borderId="30" xfId="0" applyNumberFormat="1" applyFont="1" applyFill="1" applyBorder="1" applyAlignment="1">
      <alignment horizontal="right"/>
    </xf>
    <xf numFmtId="3" fontId="53" fillId="0" borderId="31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3" fontId="54" fillId="0" borderId="14" xfId="0" applyNumberFormat="1" applyFont="1" applyFill="1" applyBorder="1" applyAlignment="1">
      <alignment horizontal="right"/>
    </xf>
    <xf numFmtId="3" fontId="55" fillId="0" borderId="28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3" fontId="53" fillId="0" borderId="23" xfId="0" applyNumberFormat="1" applyFont="1" applyFill="1" applyBorder="1" applyAlignment="1">
      <alignment horizontal="right"/>
    </xf>
    <xf numFmtId="3" fontId="53" fillId="0" borderId="21" xfId="0" applyNumberFormat="1" applyFont="1" applyFill="1" applyBorder="1" applyAlignment="1">
      <alignment horizontal="right"/>
    </xf>
    <xf numFmtId="3" fontId="55" fillId="0" borderId="48" xfId="0" applyNumberFormat="1" applyFont="1" applyBorder="1" applyAlignment="1">
      <alignment horizontal="center"/>
    </xf>
    <xf numFmtId="3" fontId="53" fillId="0" borderId="49" xfId="0" applyNumberFormat="1" applyFont="1" applyBorder="1" applyAlignment="1">
      <alignment horizontal="right"/>
    </xf>
    <xf numFmtId="3" fontId="52" fillId="0" borderId="50" xfId="0" applyNumberFormat="1" applyFont="1" applyBorder="1" applyAlignment="1">
      <alignment horizontal="right"/>
    </xf>
    <xf numFmtId="3" fontId="53" fillId="0" borderId="51" xfId="0" applyNumberFormat="1" applyFont="1" applyBorder="1" applyAlignment="1">
      <alignment horizontal="right"/>
    </xf>
    <xf numFmtId="3" fontId="52" fillId="0" borderId="52" xfId="0" applyNumberFormat="1" applyFont="1" applyBorder="1" applyAlignment="1">
      <alignment horizontal="right"/>
    </xf>
    <xf numFmtId="3" fontId="53" fillId="0" borderId="53" xfId="0" applyNumberFormat="1" applyFont="1" applyBorder="1" applyAlignment="1">
      <alignment horizontal="right"/>
    </xf>
    <xf numFmtId="3" fontId="52" fillId="0" borderId="54" xfId="0" applyNumberFormat="1" applyFont="1" applyBorder="1" applyAlignment="1">
      <alignment horizontal="right"/>
    </xf>
    <xf numFmtId="3" fontId="53" fillId="0" borderId="55" xfId="0" applyNumberFormat="1" applyFont="1" applyBorder="1" applyAlignment="1">
      <alignment horizontal="right"/>
    </xf>
    <xf numFmtId="3" fontId="52" fillId="0" borderId="56" xfId="0" applyNumberFormat="1" applyFont="1" applyBorder="1" applyAlignment="1">
      <alignment horizontal="right"/>
    </xf>
    <xf numFmtId="3" fontId="55" fillId="0" borderId="57" xfId="0" applyNumberFormat="1" applyFont="1" applyBorder="1" applyAlignment="1">
      <alignment horizontal="right"/>
    </xf>
    <xf numFmtId="3" fontId="54" fillId="0" borderId="58" xfId="0" applyNumberFormat="1" applyFont="1" applyBorder="1" applyAlignment="1">
      <alignment horizontal="right"/>
    </xf>
    <xf numFmtId="3" fontId="52" fillId="0" borderId="59" xfId="0" applyNumberFormat="1" applyFont="1" applyBorder="1" applyAlignment="1">
      <alignment horizontal="right"/>
    </xf>
    <xf numFmtId="3" fontId="52" fillId="0" borderId="60" xfId="0" applyNumberFormat="1" applyFont="1" applyBorder="1" applyAlignment="1">
      <alignment horizontal="right"/>
    </xf>
    <xf numFmtId="3" fontId="55" fillId="0" borderId="51" xfId="0" applyNumberFormat="1" applyFont="1" applyBorder="1" applyAlignment="1">
      <alignment horizontal="right"/>
    </xf>
    <xf numFmtId="3" fontId="54" fillId="0" borderId="52" xfId="0" applyNumberFormat="1" applyFont="1" applyBorder="1" applyAlignment="1">
      <alignment horizontal="right"/>
    </xf>
    <xf numFmtId="3" fontId="55" fillId="0" borderId="24" xfId="0" applyNumberFormat="1" applyFont="1" applyBorder="1" applyAlignment="1">
      <alignment horizontal="right"/>
    </xf>
    <xf numFmtId="3" fontId="54" fillId="0" borderId="60" xfId="0" applyNumberFormat="1" applyFont="1" applyBorder="1" applyAlignment="1">
      <alignment horizontal="right"/>
    </xf>
    <xf numFmtId="3" fontId="55" fillId="0" borderId="61" xfId="0" applyNumberFormat="1" applyFont="1" applyBorder="1" applyAlignment="1">
      <alignment horizontal="right"/>
    </xf>
    <xf numFmtId="3" fontId="54" fillId="0" borderId="62" xfId="0" applyNumberFormat="1" applyFont="1" applyBorder="1" applyAlignment="1">
      <alignment horizontal="right"/>
    </xf>
    <xf numFmtId="3" fontId="55" fillId="0" borderId="49" xfId="0" applyNumberFormat="1" applyFont="1" applyBorder="1" applyAlignment="1">
      <alignment horizontal="right"/>
    </xf>
    <xf numFmtId="3" fontId="54" fillId="0" borderId="63" xfId="0" applyNumberFormat="1" applyFont="1" applyBorder="1" applyAlignment="1">
      <alignment horizontal="right"/>
    </xf>
    <xf numFmtId="3" fontId="55" fillId="0" borderId="64" xfId="0" applyNumberFormat="1" applyFont="1" applyBorder="1" applyAlignment="1">
      <alignment horizontal="right"/>
    </xf>
    <xf numFmtId="3" fontId="55" fillId="0" borderId="42" xfId="0" applyNumberFormat="1" applyFont="1" applyBorder="1" applyAlignment="1">
      <alignment horizontal="right"/>
    </xf>
    <xf numFmtId="3" fontId="52" fillId="0" borderId="63" xfId="0" applyNumberFormat="1" applyFont="1" applyBorder="1" applyAlignment="1">
      <alignment horizontal="right"/>
    </xf>
    <xf numFmtId="3" fontId="57" fillId="0" borderId="65" xfId="0" applyNumberFormat="1" applyFont="1" applyBorder="1" applyAlignment="1">
      <alignment horizontal="right"/>
    </xf>
    <xf numFmtId="3" fontId="53" fillId="0" borderId="55" xfId="0" applyNumberFormat="1" applyFont="1" applyFill="1" applyBorder="1" applyAlignment="1">
      <alignment horizontal="right"/>
    </xf>
    <xf numFmtId="0" fontId="0" fillId="0" borderId="66" xfId="0" applyBorder="1" applyAlignment="1">
      <alignment/>
    </xf>
    <xf numFmtId="3" fontId="53" fillId="0" borderId="66" xfId="0" applyNumberFormat="1" applyFont="1" applyBorder="1" applyAlignment="1">
      <alignment horizontal="right"/>
    </xf>
    <xf numFmtId="3" fontId="52" fillId="0" borderId="66" xfId="0" applyNumberFormat="1" applyFont="1" applyBorder="1" applyAlignment="1">
      <alignment horizontal="right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16" xfId="0" applyBorder="1" applyAlignment="1">
      <alignment/>
    </xf>
    <xf numFmtId="3" fontId="54" fillId="0" borderId="71" xfId="0" applyNumberFormat="1" applyFont="1" applyBorder="1" applyAlignment="1">
      <alignment horizontal="center"/>
    </xf>
    <xf numFmtId="3" fontId="55" fillId="0" borderId="7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73" xfId="0" applyNumberFormat="1" applyFont="1" applyBorder="1" applyAlignment="1">
      <alignment horizontal="center"/>
    </xf>
    <xf numFmtId="0" fontId="3" fillId="0" borderId="74" xfId="0" applyNumberFormat="1" applyFont="1" applyBorder="1" applyAlignment="1">
      <alignment horizontal="center"/>
    </xf>
    <xf numFmtId="0" fontId="5" fillId="0" borderId="16" xfId="0" applyFont="1" applyBorder="1" applyAlignment="1">
      <alignment horizontal="right" vertical="center"/>
    </xf>
    <xf numFmtId="0" fontId="7" fillId="0" borderId="40" xfId="0" applyFont="1" applyBorder="1" applyAlignment="1">
      <alignment horizontal="left"/>
    </xf>
    <xf numFmtId="0" fontId="7" fillId="0" borderId="67" xfId="0" applyFont="1" applyBorder="1" applyAlignment="1">
      <alignment horizontal="left"/>
    </xf>
    <xf numFmtId="0" fontId="3" fillId="0" borderId="75" xfId="0" applyFont="1" applyBorder="1" applyAlignment="1">
      <alignment horizontal="left"/>
    </xf>
    <xf numFmtId="0" fontId="3" fillId="0" borderId="69" xfId="0" applyFont="1" applyBorder="1" applyAlignment="1">
      <alignment horizontal="left"/>
    </xf>
    <xf numFmtId="0" fontId="5" fillId="0" borderId="76" xfId="0" applyFont="1" applyBorder="1" applyAlignment="1">
      <alignment horizontal="right" vertical="center"/>
    </xf>
    <xf numFmtId="3" fontId="53" fillId="0" borderId="67" xfId="0" applyNumberFormat="1" applyFont="1" applyBorder="1" applyAlignment="1">
      <alignment horizontal="center"/>
    </xf>
    <xf numFmtId="0" fontId="3" fillId="0" borderId="77" xfId="0" applyFont="1" applyBorder="1" applyAlignment="1">
      <alignment horizontal="left" wrapText="1"/>
    </xf>
    <xf numFmtId="0" fontId="3" fillId="0" borderId="78" xfId="0" applyFont="1" applyBorder="1" applyAlignment="1">
      <alignment horizontal="left" wrapText="1"/>
    </xf>
    <xf numFmtId="0" fontId="3" fillId="0" borderId="77" xfId="0" applyFont="1" applyBorder="1" applyAlignment="1">
      <alignment horizontal="left"/>
    </xf>
    <xf numFmtId="0" fontId="3" fillId="0" borderId="78" xfId="0" applyFont="1" applyBorder="1" applyAlignment="1">
      <alignment horizontal="left"/>
    </xf>
    <xf numFmtId="0" fontId="5" fillId="0" borderId="79" xfId="0" applyFont="1" applyBorder="1" applyAlignment="1">
      <alignment horizontal="right" vertical="center"/>
    </xf>
    <xf numFmtId="0" fontId="5" fillId="0" borderId="79" xfId="0" applyFont="1" applyBorder="1" applyAlignment="1">
      <alignment horizontal="right" vertical="center" wrapText="1"/>
    </xf>
    <xf numFmtId="0" fontId="5" fillId="0" borderId="76" xfId="0" applyFont="1" applyBorder="1" applyAlignment="1">
      <alignment horizontal="right" vertical="center" wrapText="1"/>
    </xf>
    <xf numFmtId="0" fontId="3" fillId="0" borderId="77" xfId="0" applyFont="1" applyFill="1" applyBorder="1" applyAlignment="1">
      <alignment horizontal="left"/>
    </xf>
    <xf numFmtId="0" fontId="3" fillId="0" borderId="78" xfId="0" applyFont="1" applyFill="1" applyBorder="1" applyAlignment="1">
      <alignment horizontal="left"/>
    </xf>
    <xf numFmtId="0" fontId="3" fillId="0" borderId="80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5" fillId="0" borderId="16" xfId="0" applyFont="1" applyFill="1" applyBorder="1" applyAlignment="1">
      <alignment horizontal="right" vertical="center"/>
    </xf>
    <xf numFmtId="0" fontId="5" fillId="0" borderId="76" xfId="0" applyFont="1" applyFill="1" applyBorder="1" applyAlignment="1">
      <alignment horizontal="right" vertical="center"/>
    </xf>
    <xf numFmtId="0" fontId="7" fillId="0" borderId="40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9" fillId="0" borderId="81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vertical="center" textRotation="90"/>
    </xf>
    <xf numFmtId="0" fontId="5" fillId="0" borderId="79" xfId="0" applyFont="1" applyFill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="115" zoomScaleNormal="115" zoomScalePageLayoutView="0" workbookViewId="0" topLeftCell="A1">
      <pane xSplit="2" ySplit="3" topLeftCell="C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54" sqref="H54"/>
    </sheetView>
  </sheetViews>
  <sheetFormatPr defaultColWidth="8.8515625" defaultRowHeight="12.75"/>
  <cols>
    <col min="1" max="1" width="9.140625" style="60" customWidth="1"/>
    <col min="2" max="2" width="43.28125" style="1" customWidth="1"/>
    <col min="3" max="3" width="12.8515625" style="4" customWidth="1"/>
    <col min="4" max="4" width="12.8515625" style="3" customWidth="1"/>
    <col min="5" max="5" width="12.8515625" style="4" customWidth="1"/>
    <col min="6" max="6" width="4.7109375" style="3" bestFit="1" customWidth="1"/>
    <col min="7" max="7" width="8.8515625" style="0" customWidth="1"/>
    <col min="8" max="8" width="10.7109375" style="0" bestFit="1" customWidth="1"/>
  </cols>
  <sheetData>
    <row r="1" spans="2:6" ht="15">
      <c r="B1" s="49" t="s">
        <v>5</v>
      </c>
      <c r="C1" s="120">
        <v>2022</v>
      </c>
      <c r="D1" s="121"/>
      <c r="E1" s="138">
        <v>2023</v>
      </c>
      <c r="F1" s="139"/>
    </row>
    <row r="2" spans="2:6" ht="15.75" thickBot="1">
      <c r="B2" s="50"/>
      <c r="C2" s="48" t="s">
        <v>6</v>
      </c>
      <c r="D2" s="47" t="s">
        <v>85</v>
      </c>
      <c r="E2" s="83" t="s">
        <v>6</v>
      </c>
      <c r="F2" s="47" t="s">
        <v>85</v>
      </c>
    </row>
    <row r="3" spans="1:6" ht="21.75" thickBot="1" thickTop="1">
      <c r="A3" s="144" t="s">
        <v>66</v>
      </c>
      <c r="B3" s="123" t="s">
        <v>62</v>
      </c>
      <c r="C3" s="124"/>
      <c r="D3" s="124"/>
      <c r="E3" s="109"/>
      <c r="F3" s="109"/>
    </row>
    <row r="4" spans="1:6" s="2" customFormat="1" ht="17.25" customHeight="1" thickTop="1">
      <c r="A4" s="144"/>
      <c r="B4" s="15" t="s">
        <v>16</v>
      </c>
      <c r="C4" s="13"/>
      <c r="D4" s="9"/>
      <c r="E4" s="118"/>
      <c r="F4" s="117"/>
    </row>
    <row r="5" spans="1:6" ht="12.75">
      <c r="A5" s="144"/>
      <c r="B5" s="140" t="s">
        <v>2</v>
      </c>
      <c r="C5" s="14">
        <v>26500000</v>
      </c>
      <c r="D5" s="10"/>
      <c r="E5" s="84">
        <f>C5/45000*65000</f>
        <v>38277777.777777776</v>
      </c>
      <c r="F5" s="85"/>
    </row>
    <row r="6" spans="1:6" ht="12.75">
      <c r="A6" s="144"/>
      <c r="B6" s="141"/>
      <c r="C6" s="23"/>
      <c r="D6" s="22">
        <v>28766125</v>
      </c>
      <c r="E6" s="86"/>
      <c r="F6" s="87"/>
    </row>
    <row r="7" spans="1:6" ht="12.75">
      <c r="A7" s="144"/>
      <c r="B7" s="146"/>
      <c r="C7" s="25"/>
      <c r="D7" s="24"/>
      <c r="E7" s="88"/>
      <c r="F7" s="89"/>
    </row>
    <row r="8" spans="1:6" ht="12.75">
      <c r="A8" s="144"/>
      <c r="B8" s="141"/>
      <c r="C8" s="23"/>
      <c r="D8" s="22"/>
      <c r="E8" s="86"/>
      <c r="F8" s="87"/>
    </row>
    <row r="9" spans="1:6" ht="12.75">
      <c r="A9" s="144"/>
      <c r="B9" s="133" t="s">
        <v>8</v>
      </c>
      <c r="C9" s="25">
        <v>50000</v>
      </c>
      <c r="D9" s="24"/>
      <c r="E9" s="88">
        <v>50000</v>
      </c>
      <c r="F9" s="89"/>
    </row>
    <row r="10" spans="1:6" ht="12.75">
      <c r="A10" s="144"/>
      <c r="B10" s="127"/>
      <c r="C10" s="23"/>
      <c r="D10" s="22">
        <v>127500</v>
      </c>
      <c r="E10" s="86"/>
      <c r="F10" s="87"/>
    </row>
    <row r="11" spans="1:6" ht="12.75">
      <c r="A11" s="144"/>
      <c r="B11" s="122" t="s">
        <v>3</v>
      </c>
      <c r="C11" s="14">
        <v>20000000</v>
      </c>
      <c r="D11" s="10"/>
      <c r="E11" s="84">
        <v>23000000</v>
      </c>
      <c r="F11" s="85"/>
    </row>
    <row r="12" spans="1:6" ht="12.75">
      <c r="A12" s="144"/>
      <c r="B12" s="122"/>
      <c r="C12" s="14"/>
      <c r="D12" s="10">
        <v>20266750</v>
      </c>
      <c r="E12" s="84"/>
      <c r="F12" s="85"/>
    </row>
    <row r="13" spans="1:6" ht="4.5" customHeight="1" thickBot="1">
      <c r="A13" s="144"/>
      <c r="B13" s="37"/>
      <c r="C13" s="36"/>
      <c r="D13" s="35"/>
      <c r="E13" s="90"/>
      <c r="F13" s="91"/>
    </row>
    <row r="14" spans="1:6" s="1" customFormat="1" ht="14.25" thickBot="1" thickTop="1">
      <c r="A14" s="144"/>
      <c r="B14" s="32" t="s">
        <v>4</v>
      </c>
      <c r="C14" s="33">
        <f>SUM(C5:C13)</f>
        <v>46550000</v>
      </c>
      <c r="D14" s="12">
        <f>SUM(D5:D13)</f>
        <v>49160375</v>
      </c>
      <c r="E14" s="92">
        <f>SUM(E5:E13)</f>
        <v>61327777.777777776</v>
      </c>
      <c r="F14" s="93">
        <f>SUM(F5:F13)</f>
        <v>0</v>
      </c>
    </row>
    <row r="15" spans="1:6" ht="22.5" customHeight="1">
      <c r="A15" s="144"/>
      <c r="B15" s="131" t="s">
        <v>24</v>
      </c>
      <c r="C15" s="132"/>
      <c r="D15" s="132"/>
      <c r="E15"/>
      <c r="F15"/>
    </row>
    <row r="16" spans="1:6" ht="13.5" customHeight="1">
      <c r="A16" s="144"/>
      <c r="B16" s="68" t="s">
        <v>9</v>
      </c>
      <c r="C16" s="69">
        <v>500000</v>
      </c>
      <c r="D16" s="70">
        <v>345000</v>
      </c>
      <c r="E16" s="26">
        <v>500000</v>
      </c>
      <c r="F16" s="94"/>
    </row>
    <row r="17" spans="1:6" ht="13.5" customHeight="1">
      <c r="A17" s="144"/>
      <c r="B17" s="68" t="s">
        <v>78</v>
      </c>
      <c r="C17" s="69">
        <v>1500000</v>
      </c>
      <c r="D17" s="70">
        <v>760000</v>
      </c>
      <c r="E17" s="26">
        <v>1500000</v>
      </c>
      <c r="F17" s="94"/>
    </row>
    <row r="18" spans="1:6" ht="12.75">
      <c r="A18" s="144"/>
      <c r="B18" s="68" t="s">
        <v>11</v>
      </c>
      <c r="C18" s="69"/>
      <c r="D18" s="70"/>
      <c r="E18" s="26"/>
      <c r="F18" s="94"/>
    </row>
    <row r="19" spans="1:6" ht="12.75">
      <c r="A19" s="144"/>
      <c r="B19" s="68" t="s">
        <v>0</v>
      </c>
      <c r="C19" s="69"/>
      <c r="D19" s="70">
        <v>35000</v>
      </c>
      <c r="E19" s="26"/>
      <c r="F19" s="94"/>
    </row>
    <row r="20" spans="1:6" ht="4.5" customHeight="1">
      <c r="A20" s="144"/>
      <c r="B20" s="71"/>
      <c r="C20" s="73"/>
      <c r="D20" s="72"/>
      <c r="E20" s="84"/>
      <c r="F20" s="85"/>
    </row>
    <row r="21" spans="1:6" ht="13.5" thickBot="1">
      <c r="A21" s="144"/>
      <c r="B21" s="74" t="s">
        <v>10</v>
      </c>
      <c r="C21" s="76"/>
      <c r="D21" s="75"/>
      <c r="E21" s="90"/>
      <c r="F21" s="91"/>
    </row>
    <row r="22" spans="1:6" ht="14.25" customHeight="1" thickBot="1" thickTop="1">
      <c r="A22" s="144"/>
      <c r="B22" s="77" t="s">
        <v>4</v>
      </c>
      <c r="C22" s="79">
        <f>SUM(C16:C21)</f>
        <v>2000000</v>
      </c>
      <c r="D22" s="78">
        <f>SUM(D16:D21)</f>
        <v>1140000</v>
      </c>
      <c r="E22" s="92">
        <f>SUM(E16:E21)</f>
        <v>2000000</v>
      </c>
      <c r="F22" s="93">
        <f>SUM(F16:F21)</f>
        <v>0</v>
      </c>
    </row>
    <row r="23" spans="1:6" ht="23.25" customHeight="1">
      <c r="A23" s="144"/>
      <c r="B23" s="136" t="s">
        <v>25</v>
      </c>
      <c r="C23" s="137"/>
      <c r="D23" s="137"/>
      <c r="E23"/>
      <c r="F23"/>
    </row>
    <row r="24" spans="1:6" ht="33.75" customHeight="1">
      <c r="A24" s="144"/>
      <c r="B24" s="68" t="s">
        <v>18</v>
      </c>
      <c r="C24" s="64"/>
      <c r="D24" s="70"/>
      <c r="E24" s="26">
        <v>3600000</v>
      </c>
      <c r="F24" s="95"/>
    </row>
    <row r="25" spans="1:6" ht="33.75" customHeight="1">
      <c r="A25" s="144"/>
      <c r="B25" s="68" t="s">
        <v>19</v>
      </c>
      <c r="C25" s="64">
        <v>5500000</v>
      </c>
      <c r="D25" s="70">
        <v>5973000</v>
      </c>
      <c r="E25" s="26">
        <v>3600000</v>
      </c>
      <c r="F25" s="95"/>
    </row>
    <row r="26" spans="1:6" ht="5.25" customHeight="1">
      <c r="A26" s="144"/>
      <c r="B26" s="80"/>
      <c r="C26" s="73"/>
      <c r="D26" s="72"/>
      <c r="E26" s="84"/>
      <c r="F26" s="85"/>
    </row>
    <row r="27" spans="1:6" ht="13.5" thickBot="1">
      <c r="A27" s="144"/>
      <c r="B27" s="34" t="s">
        <v>20</v>
      </c>
      <c r="C27" s="36"/>
      <c r="D27" s="35"/>
      <c r="E27" s="90"/>
      <c r="F27" s="91"/>
    </row>
    <row r="28" spans="1:6" ht="14.25" thickBot="1" thickTop="1">
      <c r="A28" s="144"/>
      <c r="B28" s="32" t="s">
        <v>4</v>
      </c>
      <c r="C28" s="33">
        <f>SUM(C24:C27)</f>
        <v>5500000</v>
      </c>
      <c r="D28" s="12">
        <f>SUM(D24:D27)</f>
        <v>5973000</v>
      </c>
      <c r="E28" s="92">
        <f>SUM(E24:E27)</f>
        <v>7200000</v>
      </c>
      <c r="F28" s="93">
        <f>SUM(F24:F27)</f>
        <v>0</v>
      </c>
    </row>
    <row r="29" spans="1:6" ht="24.75" customHeight="1">
      <c r="A29" s="144"/>
      <c r="B29" s="129" t="s">
        <v>65</v>
      </c>
      <c r="C29" s="130"/>
      <c r="D29" s="130"/>
      <c r="E29"/>
      <c r="F29"/>
    </row>
    <row r="30" spans="1:6" ht="12.75">
      <c r="A30" s="144"/>
      <c r="B30" s="29" t="s">
        <v>7</v>
      </c>
      <c r="C30" s="27">
        <v>1700000</v>
      </c>
      <c r="D30" s="7">
        <v>1450000</v>
      </c>
      <c r="E30" s="26">
        <f>1700000-250000</f>
        <v>1450000</v>
      </c>
      <c r="F30" s="95"/>
    </row>
    <row r="31" spans="1:6" ht="12.75">
      <c r="A31" s="144"/>
      <c r="B31" s="16" t="s">
        <v>12</v>
      </c>
      <c r="C31" s="27">
        <v>500000</v>
      </c>
      <c r="D31" s="7">
        <v>2745300</v>
      </c>
      <c r="E31" s="69">
        <v>2250000</v>
      </c>
      <c r="F31" s="95"/>
    </row>
    <row r="32" spans="1:6" ht="12.75">
      <c r="A32" s="144"/>
      <c r="B32" s="29" t="s">
        <v>79</v>
      </c>
      <c r="C32" s="27">
        <v>300000</v>
      </c>
      <c r="D32" s="7">
        <v>360000</v>
      </c>
      <c r="E32" s="26">
        <v>360000</v>
      </c>
      <c r="F32" s="95"/>
    </row>
    <row r="33" spans="1:6" ht="12.75">
      <c r="A33" s="144"/>
      <c r="B33" s="16" t="s">
        <v>39</v>
      </c>
      <c r="C33" s="27"/>
      <c r="D33" s="7"/>
      <c r="E33" s="26"/>
      <c r="F33" s="95"/>
    </row>
    <row r="34" spans="1:6" ht="12.75">
      <c r="A34" s="144"/>
      <c r="B34" s="16" t="s">
        <v>14</v>
      </c>
      <c r="C34" s="27"/>
      <c r="D34" s="7"/>
      <c r="E34" s="26">
        <v>3000000</v>
      </c>
      <c r="F34" s="95"/>
    </row>
    <row r="35" spans="1:6" ht="4.5" customHeight="1">
      <c r="A35" s="144"/>
      <c r="B35" s="38"/>
      <c r="C35" s="14"/>
      <c r="D35" s="10"/>
      <c r="E35" s="84"/>
      <c r="F35" s="85"/>
    </row>
    <row r="36" spans="1:6" ht="13.5" thickBot="1">
      <c r="A36" s="144"/>
      <c r="B36" s="34" t="s">
        <v>80</v>
      </c>
      <c r="C36" s="36"/>
      <c r="D36" s="35">
        <v>1010</v>
      </c>
      <c r="E36" s="90"/>
      <c r="F36" s="91"/>
    </row>
    <row r="37" spans="1:6" ht="14.25" thickBot="1" thickTop="1">
      <c r="A37" s="144"/>
      <c r="B37" s="32" t="s">
        <v>4</v>
      </c>
      <c r="C37" s="33">
        <f>SUM(C30:C36)</f>
        <v>2500000</v>
      </c>
      <c r="D37" s="12">
        <f>SUM(D30:D36)</f>
        <v>4556310</v>
      </c>
      <c r="E37" s="92">
        <f>SUM(E30:E36)</f>
        <v>7060000</v>
      </c>
      <c r="F37" s="93">
        <f>SUM(F30:F36)</f>
        <v>0</v>
      </c>
    </row>
    <row r="38" spans="1:6" ht="25.5" customHeight="1">
      <c r="A38" s="144"/>
      <c r="B38" s="131" t="s">
        <v>17</v>
      </c>
      <c r="C38" s="132"/>
      <c r="D38" s="132"/>
      <c r="E38"/>
      <c r="F38"/>
    </row>
    <row r="39" spans="1:6" ht="12.75">
      <c r="A39" s="144"/>
      <c r="B39" s="16" t="s">
        <v>15</v>
      </c>
      <c r="C39" s="27"/>
      <c r="D39" s="7">
        <v>725450</v>
      </c>
      <c r="E39" s="26"/>
      <c r="F39" s="95"/>
    </row>
    <row r="40" spans="1:6" ht="4.5" customHeight="1">
      <c r="A40" s="144"/>
      <c r="B40" s="38"/>
      <c r="C40" s="14"/>
      <c r="D40" s="10"/>
      <c r="E40" s="84"/>
      <c r="F40" s="85"/>
    </row>
    <row r="41" spans="1:6" ht="13.5" thickBot="1">
      <c r="A41" s="144"/>
      <c r="B41" s="34" t="s">
        <v>81</v>
      </c>
      <c r="C41" s="36"/>
      <c r="D41" s="35"/>
      <c r="E41" s="90"/>
      <c r="F41" s="91"/>
    </row>
    <row r="42" spans="1:6" ht="14.25" thickBot="1" thickTop="1">
      <c r="A42" s="144"/>
      <c r="B42" s="32" t="s">
        <v>4</v>
      </c>
      <c r="C42" s="33">
        <f>SUM(C39:C41)</f>
        <v>0</v>
      </c>
      <c r="D42" s="12">
        <f>SUM(D39:D41)</f>
        <v>725450</v>
      </c>
      <c r="E42" s="92">
        <f>SUM(E39:E41)</f>
        <v>0</v>
      </c>
      <c r="F42" s="93">
        <f>SUM(F39:F41)</f>
        <v>0</v>
      </c>
    </row>
    <row r="43" spans="1:6" s="1" customFormat="1" ht="44.25" customHeight="1">
      <c r="A43" s="144"/>
      <c r="B43" s="39" t="s">
        <v>23</v>
      </c>
      <c r="C43" s="31">
        <f>SUM(C14,C22,C28)</f>
        <v>54050000</v>
      </c>
      <c r="D43" s="30">
        <f>SUM(D14,D22,D28)</f>
        <v>56273375</v>
      </c>
      <c r="E43" s="96">
        <f>SUM(E14,E22,E28)</f>
        <v>70527777.77777778</v>
      </c>
      <c r="F43" s="97">
        <f>SUM(F14,F22,F28)</f>
        <v>0</v>
      </c>
    </row>
    <row r="44" spans="1:6" s="1" customFormat="1" ht="28.5" customHeight="1">
      <c r="A44" s="144"/>
      <c r="B44" s="40" t="s">
        <v>21</v>
      </c>
      <c r="C44" s="28">
        <f>SUM(C43,C37)</f>
        <v>56550000</v>
      </c>
      <c r="D44" s="8">
        <f>SUM(D43,D37)</f>
        <v>60829685</v>
      </c>
      <c r="E44" s="98">
        <f>SUM(E43,E37)</f>
        <v>77587777.77777778</v>
      </c>
      <c r="F44" s="99">
        <f>SUM(F43,F37)</f>
        <v>0</v>
      </c>
    </row>
    <row r="45" spans="1:6" s="1" customFormat="1" ht="28.5" customHeight="1" thickBot="1">
      <c r="A45" s="144"/>
      <c r="B45" s="19" t="s">
        <v>22</v>
      </c>
      <c r="C45" s="21">
        <f>SUM(C44,C42)</f>
        <v>56550000</v>
      </c>
      <c r="D45" s="20">
        <f>SUM(D44,D42)</f>
        <v>61555135</v>
      </c>
      <c r="E45" s="100">
        <f>SUM(E44,E42)</f>
        <v>77587777.77777778</v>
      </c>
      <c r="F45" s="101">
        <f>SUM(F44,F42)</f>
        <v>0</v>
      </c>
    </row>
    <row r="46" spans="5:6" ht="45.75" customHeight="1" thickBot="1" thickTop="1">
      <c r="E46" s="110"/>
      <c r="F46" s="111"/>
    </row>
    <row r="47" spans="1:6" ht="21.75" customHeight="1" thickBot="1" thickTop="1">
      <c r="A47" s="145" t="s">
        <v>67</v>
      </c>
      <c r="B47" s="46" t="s">
        <v>63</v>
      </c>
      <c r="C47" s="128"/>
      <c r="D47" s="128"/>
      <c r="E47" s="112"/>
      <c r="F47" s="113"/>
    </row>
    <row r="48" spans="1:6" ht="15.75" customHeight="1" thickTop="1">
      <c r="A48" s="145"/>
      <c r="B48" s="125" t="s">
        <v>26</v>
      </c>
      <c r="C48" s="126"/>
      <c r="D48" s="126"/>
      <c r="E48" s="114"/>
      <c r="F48" s="115"/>
    </row>
    <row r="49" spans="1:6" ht="15.75" customHeight="1">
      <c r="A49" s="145"/>
      <c r="B49" s="122" t="s">
        <v>28</v>
      </c>
      <c r="C49" s="14">
        <v>9800000</v>
      </c>
      <c r="D49" s="10">
        <v>9560000</v>
      </c>
      <c r="E49" s="84">
        <v>11690000</v>
      </c>
      <c r="F49" s="85"/>
    </row>
    <row r="50" spans="1:6" ht="15.75" customHeight="1">
      <c r="A50" s="145"/>
      <c r="B50" s="127"/>
      <c r="C50" s="23"/>
      <c r="D50" s="22"/>
      <c r="E50" s="86"/>
      <c r="F50" s="87"/>
    </row>
    <row r="51" spans="1:8" ht="15.75" customHeight="1">
      <c r="A51" s="145"/>
      <c r="B51" s="133" t="s">
        <v>29</v>
      </c>
      <c r="C51" s="81">
        <v>2700000</v>
      </c>
      <c r="D51" s="24">
        <v>5740000</v>
      </c>
      <c r="E51" s="88">
        <v>3240000</v>
      </c>
      <c r="F51" s="89"/>
      <c r="H51" s="119"/>
    </row>
    <row r="52" spans="1:8" ht="15.75" customHeight="1">
      <c r="A52" s="145"/>
      <c r="B52" s="127"/>
      <c r="C52" s="82"/>
      <c r="D52" s="22"/>
      <c r="E52" s="86"/>
      <c r="F52" s="87"/>
      <c r="H52" s="119"/>
    </row>
    <row r="53" spans="1:8" ht="15.75" customHeight="1">
      <c r="A53" s="145"/>
      <c r="B53" s="134" t="s">
        <v>30</v>
      </c>
      <c r="C53" s="81"/>
      <c r="D53" s="24">
        <v>0</v>
      </c>
      <c r="E53" s="88"/>
      <c r="F53" s="89"/>
      <c r="H53" s="119"/>
    </row>
    <row r="54" spans="1:8" ht="37.5" customHeight="1">
      <c r="A54" s="145"/>
      <c r="B54" s="135"/>
      <c r="C54" s="82">
        <v>3650000</v>
      </c>
      <c r="D54" s="22">
        <v>960000</v>
      </c>
      <c r="E54" s="86">
        <v>4380000</v>
      </c>
      <c r="F54" s="87"/>
      <c r="H54" s="119"/>
    </row>
    <row r="55" spans="1:6" ht="31.5" customHeight="1">
      <c r="A55" s="145"/>
      <c r="B55" s="134" t="s">
        <v>36</v>
      </c>
      <c r="C55" s="25">
        <v>200000</v>
      </c>
      <c r="D55" s="24">
        <v>258851</v>
      </c>
      <c r="E55" s="88">
        <v>300000</v>
      </c>
      <c r="F55" s="89"/>
    </row>
    <row r="56" spans="1:6" ht="15.75" customHeight="1">
      <c r="A56" s="145"/>
      <c r="B56" s="135"/>
      <c r="C56" s="23"/>
      <c r="D56" s="22"/>
      <c r="E56" s="86"/>
      <c r="F56" s="87"/>
    </row>
    <row r="57" spans="1:6" ht="15.75" customHeight="1">
      <c r="A57" s="145"/>
      <c r="B57" s="122" t="s">
        <v>35</v>
      </c>
      <c r="C57" s="14">
        <v>1400000</v>
      </c>
      <c r="D57" s="10">
        <v>1457183</v>
      </c>
      <c r="E57" s="84">
        <v>1500000</v>
      </c>
      <c r="F57" s="85"/>
    </row>
    <row r="58" spans="1:6" ht="15.75" customHeight="1">
      <c r="A58" s="145"/>
      <c r="B58" s="122"/>
      <c r="C58" s="14"/>
      <c r="D58" s="10"/>
      <c r="E58" s="84"/>
      <c r="F58" s="85"/>
    </row>
    <row r="59" spans="1:6" ht="13.5" thickBot="1">
      <c r="A59" s="145"/>
      <c r="B59" s="37"/>
      <c r="C59" s="36"/>
      <c r="D59" s="35"/>
      <c r="E59" s="90"/>
      <c r="F59" s="91"/>
    </row>
    <row r="60" spans="1:6" ht="14.25" thickBot="1" thickTop="1">
      <c r="A60" s="145"/>
      <c r="B60" s="32" t="s">
        <v>4</v>
      </c>
      <c r="C60" s="33">
        <f>SUM(C49:C59)</f>
        <v>17750000</v>
      </c>
      <c r="D60" s="12">
        <f>SUM(D49:D59)</f>
        <v>17976034</v>
      </c>
      <c r="E60" s="92">
        <f>SUM(E49:E59)</f>
        <v>21110000</v>
      </c>
      <c r="F60" s="93">
        <f>SUM(F49:F59)</f>
        <v>0</v>
      </c>
    </row>
    <row r="61" spans="1:6" ht="25.5" customHeight="1">
      <c r="A61" s="145"/>
      <c r="B61" s="129" t="s">
        <v>68</v>
      </c>
      <c r="C61" s="130"/>
      <c r="D61" s="130"/>
      <c r="E61"/>
      <c r="F61"/>
    </row>
    <row r="62" spans="1:6" ht="12.75">
      <c r="A62" s="145"/>
      <c r="B62" s="29" t="s">
        <v>34</v>
      </c>
      <c r="C62" s="26">
        <v>900000</v>
      </c>
      <c r="D62" s="7">
        <v>990600</v>
      </c>
      <c r="E62" s="26">
        <v>780000</v>
      </c>
      <c r="F62" s="94"/>
    </row>
    <row r="63" spans="1:6" ht="12.75">
      <c r="A63" s="145"/>
      <c r="B63" s="29" t="s">
        <v>37</v>
      </c>
      <c r="C63" s="26">
        <v>500000</v>
      </c>
      <c r="D63" s="7">
        <v>758727</v>
      </c>
      <c r="E63" s="26">
        <v>500000</v>
      </c>
      <c r="F63" s="94"/>
    </row>
    <row r="64" spans="1:6" ht="12.75">
      <c r="A64" s="145"/>
      <c r="B64" s="29" t="s">
        <v>38</v>
      </c>
      <c r="C64" s="26">
        <v>350000</v>
      </c>
      <c r="D64" s="7">
        <v>378209</v>
      </c>
      <c r="E64" s="26">
        <v>350000</v>
      </c>
      <c r="F64" s="94"/>
    </row>
    <row r="65" spans="1:6" ht="12.75">
      <c r="A65" s="145"/>
      <c r="B65" s="29" t="s">
        <v>40</v>
      </c>
      <c r="C65" s="26"/>
      <c r="D65" s="7">
        <v>0</v>
      </c>
      <c r="E65" s="26"/>
      <c r="F65" s="94"/>
    </row>
    <row r="66" spans="1:6" ht="12.75">
      <c r="A66" s="145"/>
      <c r="B66" s="29" t="s">
        <v>42</v>
      </c>
      <c r="C66" s="26">
        <v>1600000</v>
      </c>
      <c r="D66" s="7">
        <v>1598149</v>
      </c>
      <c r="E66" s="26">
        <v>1600000</v>
      </c>
      <c r="F66" s="94"/>
    </row>
    <row r="67" spans="1:6" ht="12.75">
      <c r="A67" s="145"/>
      <c r="B67" s="16" t="s">
        <v>87</v>
      </c>
      <c r="C67" s="14"/>
      <c r="D67" s="10">
        <v>1650223</v>
      </c>
      <c r="E67" s="84"/>
      <c r="F67" s="85"/>
    </row>
    <row r="68" spans="1:6" ht="13.5" thickBot="1">
      <c r="A68" s="145"/>
      <c r="B68" s="34" t="s">
        <v>50</v>
      </c>
      <c r="C68" s="36"/>
      <c r="D68" s="35"/>
      <c r="E68" s="90"/>
      <c r="F68" s="91"/>
    </row>
    <row r="69" spans="1:6" ht="14.25" thickBot="1" thickTop="1">
      <c r="A69" s="145"/>
      <c r="B69" s="32" t="s">
        <v>4</v>
      </c>
      <c r="C69" s="33">
        <f>SUM(C62:C68)</f>
        <v>3350000</v>
      </c>
      <c r="D69" s="12">
        <f>SUM(D62:D68)</f>
        <v>5375908</v>
      </c>
      <c r="E69" s="92">
        <f>SUM(E62:E68)</f>
        <v>3230000</v>
      </c>
      <c r="F69" s="93">
        <f>SUM(F62:F68)</f>
        <v>0</v>
      </c>
    </row>
    <row r="70" spans="1:6" ht="26.25" customHeight="1">
      <c r="A70" s="145"/>
      <c r="B70" s="131" t="s">
        <v>27</v>
      </c>
      <c r="C70" s="132"/>
      <c r="D70" s="132"/>
      <c r="E70"/>
      <c r="F70"/>
    </row>
    <row r="71" spans="1:6" ht="12.75">
      <c r="A71" s="145"/>
      <c r="B71" s="29" t="s">
        <v>31</v>
      </c>
      <c r="C71" s="27">
        <v>1400000</v>
      </c>
      <c r="D71" s="7">
        <v>1395400</v>
      </c>
      <c r="E71" s="26">
        <v>1500000</v>
      </c>
      <c r="F71" s="95"/>
    </row>
    <row r="72" spans="1:6" ht="12.75">
      <c r="A72" s="145"/>
      <c r="B72" s="29" t="s">
        <v>32</v>
      </c>
      <c r="C72" s="27">
        <v>1200000</v>
      </c>
      <c r="D72" s="7">
        <v>3363508</v>
      </c>
      <c r="E72" s="26">
        <v>2100000</v>
      </c>
      <c r="F72" s="95"/>
    </row>
    <row r="73" spans="1:6" ht="12.75">
      <c r="A73" s="145"/>
      <c r="B73" s="17"/>
      <c r="C73" s="14"/>
      <c r="D73" s="10"/>
      <c r="E73" s="84"/>
      <c r="F73" s="85"/>
    </row>
    <row r="74" spans="1:6" ht="13.5" thickBot="1">
      <c r="A74" s="145"/>
      <c r="B74" s="34" t="s">
        <v>33</v>
      </c>
      <c r="C74" s="27">
        <v>350000</v>
      </c>
      <c r="D74" s="35">
        <v>192400</v>
      </c>
      <c r="E74" s="108">
        <v>400000</v>
      </c>
      <c r="F74" s="91"/>
    </row>
    <row r="75" spans="1:6" ht="14.25" thickBot="1" thickTop="1">
      <c r="A75" s="145"/>
      <c r="B75" s="32" t="s">
        <v>4</v>
      </c>
      <c r="C75" s="33">
        <f>SUM(C71:C74)</f>
        <v>2950000</v>
      </c>
      <c r="D75" s="12">
        <f>SUM(D71:D74)</f>
        <v>4951308</v>
      </c>
      <c r="E75" s="92">
        <f>SUM(E71:E74)</f>
        <v>4000000</v>
      </c>
      <c r="F75" s="93">
        <f>SUM(F71:F74)</f>
        <v>0</v>
      </c>
    </row>
    <row r="76" spans="1:6" ht="25.5" customHeight="1">
      <c r="A76" s="145"/>
      <c r="B76" s="131" t="s">
        <v>51</v>
      </c>
      <c r="C76" s="132"/>
      <c r="D76" s="132"/>
      <c r="E76"/>
      <c r="F76"/>
    </row>
    <row r="77" spans="1:6" ht="12.75">
      <c r="A77" s="145"/>
      <c r="B77" s="29" t="s">
        <v>41</v>
      </c>
      <c r="C77" s="27">
        <f>C5*0.3605+C11*0.3057</f>
        <v>15667250</v>
      </c>
      <c r="D77" s="7">
        <v>13532907</v>
      </c>
      <c r="E77" s="27">
        <f>E5*0.3605+E11*0.3057</f>
        <v>20830238.888888888</v>
      </c>
      <c r="F77" s="95"/>
    </row>
    <row r="78" spans="1:6" ht="12.75">
      <c r="A78" s="145"/>
      <c r="B78" s="16" t="s">
        <v>12</v>
      </c>
      <c r="C78" s="27"/>
      <c r="D78" s="7"/>
      <c r="E78" s="26"/>
      <c r="F78" s="95"/>
    </row>
    <row r="79" spans="1:6" ht="12.75">
      <c r="A79" s="145"/>
      <c r="B79" s="29" t="s">
        <v>47</v>
      </c>
      <c r="C79" s="27">
        <v>200000</v>
      </c>
      <c r="D79" s="7">
        <v>182080</v>
      </c>
      <c r="E79" s="26">
        <v>200000</v>
      </c>
      <c r="F79" s="95"/>
    </row>
    <row r="80" spans="1:6" ht="12.75">
      <c r="A80" s="145"/>
      <c r="B80" s="38"/>
      <c r="C80" s="14"/>
      <c r="D80" s="10"/>
      <c r="E80" s="84"/>
      <c r="F80" s="85"/>
    </row>
    <row r="81" spans="1:6" ht="13.5" thickBot="1">
      <c r="A81" s="145"/>
      <c r="B81" s="34" t="s">
        <v>13</v>
      </c>
      <c r="C81" s="36"/>
      <c r="D81" s="35"/>
      <c r="E81" s="90"/>
      <c r="F81" s="91"/>
    </row>
    <row r="82" spans="1:6" ht="14.25" thickBot="1" thickTop="1">
      <c r="A82" s="145"/>
      <c r="B82" s="32" t="s">
        <v>4</v>
      </c>
      <c r="C82" s="33">
        <f>SUM(C77:C81)</f>
        <v>15867250</v>
      </c>
      <c r="D82" s="12">
        <f>SUM(D77:D81)</f>
        <v>13714987</v>
      </c>
      <c r="E82" s="92">
        <f>SUM(E77:E81)</f>
        <v>21030238.888888888</v>
      </c>
      <c r="F82" s="12">
        <f>SUM(F77:F81)</f>
        <v>0</v>
      </c>
    </row>
    <row r="83" spans="1:6" ht="33.75" customHeight="1">
      <c r="A83" s="145"/>
      <c r="B83" s="129" t="s">
        <v>52</v>
      </c>
      <c r="C83" s="130"/>
      <c r="D83" s="130"/>
      <c r="E83"/>
      <c r="F83"/>
    </row>
    <row r="84" spans="1:6" ht="12.75">
      <c r="A84" s="145"/>
      <c r="B84" s="29" t="s">
        <v>43</v>
      </c>
      <c r="C84" s="64">
        <v>2000000</v>
      </c>
      <c r="D84" s="7">
        <v>1564686</v>
      </c>
      <c r="E84" s="26">
        <v>2300000</v>
      </c>
      <c r="F84" s="95"/>
    </row>
    <row r="85" spans="1:6" ht="12.75">
      <c r="A85" s="145"/>
      <c r="B85" s="16" t="s">
        <v>44</v>
      </c>
      <c r="C85" s="64">
        <v>168000</v>
      </c>
      <c r="D85" s="7">
        <v>200720</v>
      </c>
      <c r="E85" s="26">
        <v>168000</v>
      </c>
      <c r="F85" s="95"/>
    </row>
    <row r="86" spans="1:6" ht="12.75">
      <c r="A86" s="145"/>
      <c r="B86" s="29" t="s">
        <v>45</v>
      </c>
      <c r="C86" s="64"/>
      <c r="D86" s="7"/>
      <c r="E86" s="26"/>
      <c r="F86" s="95"/>
    </row>
    <row r="87" spans="1:6" ht="12.75">
      <c r="A87" s="145"/>
      <c r="B87" s="16" t="s">
        <v>46</v>
      </c>
      <c r="C87" s="27"/>
      <c r="D87" s="7"/>
      <c r="E87" s="26"/>
      <c r="F87" s="95"/>
    </row>
    <row r="88" spans="1:6" ht="12.75">
      <c r="A88" s="145"/>
      <c r="B88" s="16" t="s">
        <v>53</v>
      </c>
      <c r="C88" s="64">
        <v>20000000</v>
      </c>
      <c r="D88" s="7">
        <v>13436461</v>
      </c>
      <c r="E88" s="26">
        <v>18000000</v>
      </c>
      <c r="F88" s="95"/>
    </row>
    <row r="89" spans="1:6" ht="12.75">
      <c r="A89" s="145"/>
      <c r="B89" s="38"/>
      <c r="C89" s="14"/>
      <c r="D89" s="10"/>
      <c r="E89" s="84"/>
      <c r="F89" s="85"/>
    </row>
    <row r="90" spans="1:6" ht="15.75" customHeight="1" thickBot="1">
      <c r="A90" s="145"/>
      <c r="B90" s="34" t="s">
        <v>82</v>
      </c>
      <c r="C90" s="36"/>
      <c r="D90" s="35">
        <v>0</v>
      </c>
      <c r="E90" s="90"/>
      <c r="F90" s="91"/>
    </row>
    <row r="91" spans="1:6" ht="15.75" customHeight="1" thickTop="1">
      <c r="A91" s="145"/>
      <c r="B91" s="43" t="s">
        <v>54</v>
      </c>
      <c r="C91" s="41">
        <f>SUM(C83:C90,-C88)</f>
        <v>2168000</v>
      </c>
      <c r="D91" s="42">
        <f>SUM(D83:D90,-D88)</f>
        <v>1765406</v>
      </c>
      <c r="E91" s="102">
        <f>SUM(E83:E90,-E88)</f>
        <v>2468000</v>
      </c>
      <c r="F91" s="103">
        <f>SUM(F83:F90,-F88)</f>
        <v>0</v>
      </c>
    </row>
    <row r="92" spans="1:6" ht="15.75" customHeight="1" thickBot="1">
      <c r="A92" s="145"/>
      <c r="B92" s="32" t="s">
        <v>55</v>
      </c>
      <c r="C92" s="33">
        <f>SUM(C83:C90)</f>
        <v>22168000</v>
      </c>
      <c r="D92" s="12">
        <f>SUM(D83:D90)</f>
        <v>15201867</v>
      </c>
      <c r="E92" s="104">
        <f>SUM(E83:E90)</f>
        <v>20468000</v>
      </c>
      <c r="F92" s="93">
        <f>SUM(F83:F90)</f>
        <v>0</v>
      </c>
    </row>
    <row r="93" spans="1:6" ht="30" customHeight="1">
      <c r="A93" s="145"/>
      <c r="B93" s="131" t="s">
        <v>56</v>
      </c>
      <c r="C93" s="132"/>
      <c r="D93" s="132"/>
      <c r="E93"/>
      <c r="F93"/>
    </row>
    <row r="94" spans="1:6" ht="15" customHeight="1">
      <c r="A94" s="145"/>
      <c r="B94" s="29" t="s">
        <v>86</v>
      </c>
      <c r="C94" s="27">
        <v>300000</v>
      </c>
      <c r="D94" s="7">
        <v>2444750</v>
      </c>
      <c r="E94" s="69">
        <v>2025000</v>
      </c>
      <c r="F94" s="95"/>
    </row>
    <row r="95" spans="1:6" ht="15" customHeight="1">
      <c r="A95" s="145"/>
      <c r="B95" s="38"/>
      <c r="C95" s="14"/>
      <c r="D95" s="10"/>
      <c r="E95" s="84"/>
      <c r="F95" s="85"/>
    </row>
    <row r="96" spans="1:6" ht="15.75" customHeight="1" thickBot="1">
      <c r="A96" s="145"/>
      <c r="B96" s="34" t="s">
        <v>13</v>
      </c>
      <c r="C96" s="36"/>
      <c r="D96" s="35">
        <v>0</v>
      </c>
      <c r="E96" s="90"/>
      <c r="F96" s="91"/>
    </row>
    <row r="97" spans="1:6" ht="16.5" customHeight="1" thickBot="1" thickTop="1">
      <c r="A97" s="145"/>
      <c r="B97" s="32" t="s">
        <v>4</v>
      </c>
      <c r="C97" s="33">
        <f>SUM(C94:C96)</f>
        <v>300000</v>
      </c>
      <c r="D97" s="12">
        <f>SUM(D94:D96)</f>
        <v>2444750</v>
      </c>
      <c r="E97" s="92">
        <f>SUM(E94:E96)</f>
        <v>2025000</v>
      </c>
      <c r="F97" s="12">
        <f>SUM(F94:F96)</f>
        <v>0</v>
      </c>
    </row>
    <row r="98" spans="1:6" ht="28.5" customHeight="1">
      <c r="A98" s="145"/>
      <c r="B98" s="131" t="s">
        <v>59</v>
      </c>
      <c r="C98" s="132"/>
      <c r="D98" s="132"/>
      <c r="E98"/>
      <c r="F98"/>
    </row>
    <row r="99" spans="1:6" ht="15" customHeight="1">
      <c r="A99" s="145"/>
      <c r="B99" s="16" t="s">
        <v>48</v>
      </c>
      <c r="C99" s="27"/>
      <c r="D99" s="7">
        <v>725450</v>
      </c>
      <c r="E99" s="26"/>
      <c r="F99" s="95"/>
    </row>
    <row r="100" spans="1:6" ht="15" customHeight="1">
      <c r="A100" s="145"/>
      <c r="B100" s="16" t="s">
        <v>49</v>
      </c>
      <c r="C100" s="14"/>
      <c r="D100" s="10">
        <v>1010</v>
      </c>
      <c r="E100" s="84"/>
      <c r="F100" s="85"/>
    </row>
    <row r="101" spans="1:6" ht="15" customHeight="1">
      <c r="A101" s="145"/>
      <c r="B101" s="63" t="s">
        <v>1</v>
      </c>
      <c r="C101" s="14">
        <v>2500000</v>
      </c>
      <c r="D101" s="10"/>
      <c r="E101" s="84">
        <v>2500000</v>
      </c>
      <c r="F101" s="85"/>
    </row>
    <row r="102" spans="1:6" ht="15.75" customHeight="1" thickBot="1">
      <c r="A102" s="145"/>
      <c r="B102" s="34" t="s">
        <v>83</v>
      </c>
      <c r="C102" s="36"/>
      <c r="D102" s="35"/>
      <c r="E102" s="90"/>
      <c r="F102" s="91"/>
    </row>
    <row r="103" spans="1:6" ht="16.5" customHeight="1" thickBot="1" thickTop="1">
      <c r="A103" s="145"/>
      <c r="B103" s="11" t="s">
        <v>4</v>
      </c>
      <c r="C103" s="33">
        <f>SUM(C99:C102)</f>
        <v>2500000</v>
      </c>
      <c r="D103" s="12">
        <f>SUM(D99:D102)</f>
        <v>726460</v>
      </c>
      <c r="E103" s="92">
        <f>SUM(E99:E102)</f>
        <v>2500000</v>
      </c>
      <c r="F103" s="93">
        <f>SUM(F99:F102)</f>
        <v>0</v>
      </c>
    </row>
    <row r="104" spans="1:6" ht="25.5">
      <c r="A104" s="145"/>
      <c r="B104" s="39" t="s">
        <v>57</v>
      </c>
      <c r="C104" s="31">
        <f>SUM(C60,C69,C75,C82)</f>
        <v>39917250</v>
      </c>
      <c r="D104" s="30">
        <f>SUM(D60,D69,D75,D82)</f>
        <v>42018237</v>
      </c>
      <c r="E104" s="96">
        <f>SUM(E60,E69,E75,E82)</f>
        <v>49370238.88888889</v>
      </c>
      <c r="F104" s="97">
        <f>SUM(F60,F69,F75,F82)</f>
        <v>0</v>
      </c>
    </row>
    <row r="105" spans="1:6" ht="38.25">
      <c r="A105" s="145"/>
      <c r="B105" s="44" t="s">
        <v>58</v>
      </c>
      <c r="C105" s="28">
        <f>C104+C91</f>
        <v>42085250</v>
      </c>
      <c r="D105" s="8">
        <f>D104+D91</f>
        <v>43783643</v>
      </c>
      <c r="E105" s="98">
        <f>E104+E91</f>
        <v>51838238.88888889</v>
      </c>
      <c r="F105" s="99">
        <f>F104+F91</f>
        <v>0</v>
      </c>
    </row>
    <row r="106" spans="1:6" ht="25.5">
      <c r="A106" s="145"/>
      <c r="B106" s="18" t="s">
        <v>61</v>
      </c>
      <c r="C106" s="28">
        <f>C105+C88+C97</f>
        <v>62385250</v>
      </c>
      <c r="D106" s="8">
        <f>D105+D88+D97</f>
        <v>59664854</v>
      </c>
      <c r="E106" s="102">
        <f>E105+E88+E97</f>
        <v>71863238.8888889</v>
      </c>
      <c r="F106" s="99">
        <f>F105+F88+F97</f>
        <v>0</v>
      </c>
    </row>
    <row r="107" spans="1:6" ht="15.75" customHeight="1" thickBot="1">
      <c r="A107" s="145"/>
      <c r="B107" s="45" t="s">
        <v>60</v>
      </c>
      <c r="C107" s="21">
        <f>C106+C103</f>
        <v>64885250</v>
      </c>
      <c r="D107" s="20">
        <f>D106+D103</f>
        <v>60391314</v>
      </c>
      <c r="E107" s="105">
        <f>E106+E103</f>
        <v>74363238.8888889</v>
      </c>
      <c r="F107" s="101">
        <f>F106+F103</f>
        <v>0</v>
      </c>
    </row>
    <row r="108" spans="5:6" ht="40.5" customHeight="1" thickBot="1" thickTop="1">
      <c r="E108" s="110"/>
      <c r="F108" s="111"/>
    </row>
    <row r="109" spans="2:7" ht="21.75" thickBot="1" thickTop="1">
      <c r="B109" s="123" t="s">
        <v>64</v>
      </c>
      <c r="C109" s="124"/>
      <c r="D109" s="124"/>
      <c r="E109"/>
      <c r="F109"/>
      <c r="G109" s="116"/>
    </row>
    <row r="110" spans="2:6" ht="26.25" thickTop="1">
      <c r="B110" s="51" t="s">
        <v>72</v>
      </c>
      <c r="C110" s="52">
        <f>C43-C104</f>
        <v>14132750</v>
      </c>
      <c r="D110" s="53">
        <f>D43-D104</f>
        <v>14255138</v>
      </c>
      <c r="E110" s="52">
        <f>E43-E104</f>
        <v>21157538.888888888</v>
      </c>
      <c r="F110" s="106">
        <f>F43-F104</f>
        <v>0</v>
      </c>
    </row>
    <row r="111" spans="2:6" ht="25.5">
      <c r="B111" s="65" t="s">
        <v>73</v>
      </c>
      <c r="C111" s="57">
        <f>C43-C105</f>
        <v>11964750</v>
      </c>
      <c r="D111" s="58">
        <f>D43-D105</f>
        <v>12489732</v>
      </c>
      <c r="E111" s="5">
        <f>E43-E105</f>
        <v>18689538.888888888</v>
      </c>
      <c r="F111" s="95">
        <f>F43-F105</f>
        <v>0</v>
      </c>
    </row>
    <row r="112" spans="1:6" s="59" customFormat="1" ht="25.5">
      <c r="A112" s="61"/>
      <c r="B112" s="65" t="s">
        <v>74</v>
      </c>
      <c r="C112" s="57">
        <f>C37-C97</f>
        <v>2200000</v>
      </c>
      <c r="D112" s="58">
        <f>D37-D97</f>
        <v>2111560</v>
      </c>
      <c r="E112" s="5">
        <f>E37-E97</f>
        <v>5035000</v>
      </c>
      <c r="F112" s="95">
        <f>F37-F97</f>
        <v>0</v>
      </c>
    </row>
    <row r="113" spans="2:6" ht="25.5">
      <c r="B113" s="66" t="s">
        <v>75</v>
      </c>
      <c r="C113" s="5">
        <f aca="true" t="shared" si="0" ref="C113:F114">C44-C106</f>
        <v>-5835250</v>
      </c>
      <c r="D113" s="6">
        <f t="shared" si="0"/>
        <v>1164831</v>
      </c>
      <c r="E113" s="5">
        <f t="shared" si="0"/>
        <v>5724538.888888881</v>
      </c>
      <c r="F113" s="95">
        <f t="shared" si="0"/>
        <v>0</v>
      </c>
    </row>
    <row r="114" spans="1:6" s="1" customFormat="1" ht="32.25" thickBot="1">
      <c r="A114" s="62"/>
      <c r="B114" s="67" t="s">
        <v>76</v>
      </c>
      <c r="C114" s="55">
        <f t="shared" si="0"/>
        <v>-8335250</v>
      </c>
      <c r="D114" s="56">
        <f t="shared" si="0"/>
        <v>1163821</v>
      </c>
      <c r="E114" s="55">
        <f t="shared" si="0"/>
        <v>3224538.8888888806</v>
      </c>
      <c r="F114" s="107">
        <f t="shared" si="0"/>
        <v>0</v>
      </c>
    </row>
    <row r="115" spans="5:6" ht="45.75" customHeight="1" thickBot="1" thickTop="1">
      <c r="E115" s="110"/>
      <c r="F115" s="111"/>
    </row>
    <row r="116" spans="2:7" ht="34.5" customHeight="1" thickBot="1" thickTop="1">
      <c r="B116" s="142" t="s">
        <v>84</v>
      </c>
      <c r="C116" s="143"/>
      <c r="D116" s="143"/>
      <c r="E116"/>
      <c r="F116"/>
      <c r="G116" s="116"/>
    </row>
    <row r="117" spans="2:6" ht="27" customHeight="1" thickBot="1" thickTop="1">
      <c r="B117" s="51" t="s">
        <v>69</v>
      </c>
      <c r="C117" s="52"/>
      <c r="D117" s="53">
        <v>237450</v>
      </c>
      <c r="E117" s="52"/>
      <c r="F117" s="106"/>
    </row>
    <row r="118" spans="2:6" ht="27" customHeight="1" thickBot="1" thickTop="1">
      <c r="B118" s="51" t="s">
        <v>70</v>
      </c>
      <c r="C118" s="52"/>
      <c r="D118" s="53">
        <v>31189688</v>
      </c>
      <c r="E118" s="52"/>
      <c r="F118" s="106"/>
    </row>
    <row r="119" spans="2:6" ht="27" customHeight="1" thickTop="1">
      <c r="B119" s="51" t="s">
        <v>71</v>
      </c>
      <c r="C119" s="52"/>
      <c r="D119" s="53">
        <v>10150000</v>
      </c>
      <c r="E119" s="52"/>
      <c r="F119" s="106"/>
    </row>
    <row r="120" spans="1:6" s="1" customFormat="1" ht="28.5" customHeight="1" thickBot="1">
      <c r="A120" s="62"/>
      <c r="B120" s="54" t="s">
        <v>77</v>
      </c>
      <c r="C120" s="55"/>
      <c r="D120" s="56">
        <v>41577138</v>
      </c>
      <c r="E120" s="55"/>
      <c r="F120" s="107"/>
    </row>
    <row r="121" spans="5:6" ht="17.25" thickBot="1" thickTop="1">
      <c r="E121" s="55"/>
      <c r="F121" s="107"/>
    </row>
    <row r="122" ht="15.75" thickTop="1"/>
  </sheetData>
  <sheetProtection/>
  <mergeCells count="28">
    <mergeCell ref="B109:D109"/>
    <mergeCell ref="E1:F1"/>
    <mergeCell ref="B5:B6"/>
    <mergeCell ref="B116:D116"/>
    <mergeCell ref="A3:A45"/>
    <mergeCell ref="A47:A107"/>
    <mergeCell ref="B55:B56"/>
    <mergeCell ref="B9:B10"/>
    <mergeCell ref="B11:B12"/>
    <mergeCell ref="B7:B8"/>
    <mergeCell ref="B23:D23"/>
    <mergeCell ref="B15:D15"/>
    <mergeCell ref="B76:D76"/>
    <mergeCell ref="B83:D83"/>
    <mergeCell ref="B93:D93"/>
    <mergeCell ref="B98:D98"/>
    <mergeCell ref="B61:D61"/>
    <mergeCell ref="B70:D70"/>
    <mergeCell ref="C1:D1"/>
    <mergeCell ref="B57:B58"/>
    <mergeCell ref="B3:D3"/>
    <mergeCell ref="B48:D48"/>
    <mergeCell ref="B49:B50"/>
    <mergeCell ref="C47:D47"/>
    <mergeCell ref="B29:D29"/>
    <mergeCell ref="B38:D38"/>
    <mergeCell ref="B51:B52"/>
    <mergeCell ref="B53:B54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6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GYMS Megyei mernoki kamara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Kamara2</dc:creator>
  <cp:keywords/>
  <dc:description/>
  <cp:lastModifiedBy>Vidra5</cp:lastModifiedBy>
  <cp:lastPrinted>2023-02-03T06:39:34Z</cp:lastPrinted>
  <dcterms:created xsi:type="dcterms:W3CDTF">2008-04-02T08:26:10Z</dcterms:created>
  <dcterms:modified xsi:type="dcterms:W3CDTF">2023-03-31T06:23:41Z</dcterms:modified>
  <cp:category/>
  <cp:version/>
  <cp:contentType/>
  <cp:contentStatus/>
</cp:coreProperties>
</file>